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VE\VIE_ETUDIANTE\Subventions SIAE - FSDIE - Vie Etudiante\SUBVENTIONS SIAE\SIAE 2025\"/>
    </mc:Choice>
  </mc:AlternateContent>
  <xr:revisionPtr revIDLastSave="0" documentId="13_ncr:1_{ED782F1D-EC87-45F5-B35A-0ED88A63CF6B}" xr6:coauthVersionLast="47" xr6:coauthVersionMax="47" xr10:uidLastSave="{00000000-0000-0000-0000-000000000000}"/>
  <bookViews>
    <workbookView xWindow="28680" yWindow="-15" windowWidth="29040" windowHeight="15840" xr2:uid="{00000000-000D-0000-FFFF-FFFF00000000}"/>
  </bookViews>
  <sheets>
    <sheet name="SIAE 2023" sheetId="2" r:id="rId1"/>
    <sheet name="Feuil2" sheetId="4" r:id="rId2"/>
    <sheet name="Feuil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4" i="2"/>
  <c r="H18" i="2"/>
  <c r="H17" i="2"/>
  <c r="H16" i="2"/>
  <c r="H13" i="2"/>
  <c r="H12" i="2"/>
  <c r="H8" i="2"/>
  <c r="H7" i="2"/>
  <c r="G7" i="2"/>
  <c r="N16" i="2" l="1"/>
  <c r="L19" i="2"/>
  <c r="M19" i="2"/>
  <c r="G14" i="2" l="1"/>
  <c r="G8" i="2"/>
  <c r="F19" i="2" l="1"/>
  <c r="N15" i="2" l="1"/>
  <c r="G17" i="2"/>
  <c r="N17" i="2" s="1"/>
  <c r="G18" i="2"/>
  <c r="N18" i="2" s="1"/>
  <c r="N14" i="2"/>
  <c r="N11" i="2"/>
  <c r="N10" i="2"/>
  <c r="N9" i="2"/>
  <c r="N8" i="2"/>
  <c r="N7" i="2"/>
  <c r="G13" i="2"/>
  <c r="N13" i="2" s="1"/>
  <c r="G12" i="2"/>
  <c r="N12" i="2" s="1"/>
  <c r="C19" i="2"/>
  <c r="H19" i="2" l="1"/>
  <c r="N19" i="2"/>
  <c r="D19" i="2"/>
  <c r="E19" i="2" l="1"/>
  <c r="G19" i="2" l="1"/>
  <c r="H27" i="2" s="1"/>
  <c r="D21" i="2"/>
  <c r="O18" i="2" l="1"/>
  <c r="O10" i="2"/>
  <c r="O19" i="2"/>
  <c r="O7" i="2"/>
  <c r="O12" i="2"/>
  <c r="O17" i="2"/>
  <c r="O11" i="2"/>
  <c r="O8" i="2"/>
  <c r="O15" i="2"/>
  <c r="O14" i="2"/>
  <c r="O9" i="2"/>
  <c r="O13" i="2"/>
</calcChain>
</file>

<file path=xl/sharedStrings.xml><?xml version="1.0" encoding="utf-8"?>
<sst xmlns="http://schemas.openxmlformats.org/spreadsheetml/2006/main" count="60" uniqueCount="55">
  <si>
    <t>Nom de l'association</t>
  </si>
  <si>
    <t>Nom du Projet</t>
  </si>
  <si>
    <t>Estimation coût dépenses</t>
  </si>
  <si>
    <t>Montant dépenses éligibles</t>
  </si>
  <si>
    <t>montant dépenses engagées</t>
  </si>
  <si>
    <t>BDE</t>
  </si>
  <si>
    <t>ACAD</t>
  </si>
  <si>
    <t>BDE GALA</t>
  </si>
  <si>
    <t>AS</t>
  </si>
  <si>
    <t>AGVV</t>
  </si>
  <si>
    <t>Agrologique</t>
  </si>
  <si>
    <t>Bilans</t>
  </si>
  <si>
    <t>Projets non financés par la région</t>
  </si>
  <si>
    <t>date versement</t>
  </si>
  <si>
    <t>STADE</t>
  </si>
  <si>
    <t>EJ 1er versement</t>
  </si>
  <si>
    <t>DP</t>
  </si>
  <si>
    <t>Date du projet</t>
  </si>
  <si>
    <t>versement CR</t>
  </si>
  <si>
    <t xml:space="preserve">titré le </t>
  </si>
  <si>
    <t>pour l'année universitaire 2023-2024</t>
  </si>
  <si>
    <t>40% de</t>
  </si>
  <si>
    <t>60% de</t>
  </si>
  <si>
    <t>Découverte château du clos Vougeot /ap-midi sportif</t>
  </si>
  <si>
    <t>Soirée de Gala</t>
  </si>
  <si>
    <t>All Promo Games</t>
  </si>
  <si>
    <t>Agrogazette</t>
  </si>
  <si>
    <t>Expression des talents des étudiants</t>
  </si>
  <si>
    <t>Nuit du prisonnier</t>
  </si>
  <si>
    <t>RON</t>
  </si>
  <si>
    <t>Start'agro</t>
  </si>
  <si>
    <t>Concours d'éloquence</t>
  </si>
  <si>
    <t>Tournoi 4 ballons</t>
  </si>
  <si>
    <t>Agrojump</t>
  </si>
  <si>
    <t>Ovalies</t>
  </si>
  <si>
    <t>Concours cuisine avec un chef</t>
  </si>
  <si>
    <t>Salon de l'agriculture</t>
  </si>
  <si>
    <t>Week end nature</t>
  </si>
  <si>
    <t>solde subv à verser/remb</t>
  </si>
  <si>
    <t>part IAD</t>
  </si>
  <si>
    <r>
      <t xml:space="preserve">subventions </t>
    </r>
    <r>
      <rPr>
        <b/>
        <u/>
        <sz val="10"/>
        <color rgb="FF000000"/>
        <rFont val="Arial"/>
        <family val="2"/>
      </rPr>
      <t>prévisionnelles</t>
    </r>
    <r>
      <rPr>
        <b/>
        <sz val="10"/>
        <color rgb="FF000000"/>
        <rFont val="Arial"/>
        <family val="2"/>
      </rPr>
      <t xml:space="preserve"> accordées</t>
    </r>
  </si>
  <si>
    <t>part RBFC</t>
  </si>
  <si>
    <t>Montant total subventions</t>
  </si>
  <si>
    <t>1er versement</t>
  </si>
  <si>
    <t>2e vers/remb</t>
  </si>
  <si>
    <t>convention</t>
  </si>
  <si>
    <t>réalisation du 1/06/25 au 31/12/2026</t>
  </si>
  <si>
    <t>justification avant juin 2026</t>
  </si>
  <si>
    <t>SIAE Projets 2025</t>
  </si>
  <si>
    <t>TR</t>
  </si>
  <si>
    <t>Cycle de conférences</t>
  </si>
  <si>
    <t>2025Y16137</t>
  </si>
  <si>
    <t>Visite production agricole</t>
  </si>
  <si>
    <t>Vente de protections périodiques réutilisables</t>
  </si>
  <si>
    <t>agvv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</si>
</sst>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[$-40C]General"/>
    <numFmt numFmtId="165" formatCode="#,##0.00&quot; &quot;[$€-40C];[Red]&quot;-&quot;#,##0.00&quot; &quot;[$€-40C]"/>
    <numFmt numFmtId="166" formatCode="#,##0\ &quot;€&quot;"/>
    <numFmt numFmtId="167" formatCode="dd/mm/yy;@"/>
    <numFmt numFmtId="168" formatCode="#,##0.00\ &quot;€&quot;"/>
  </numFmts>
  <fonts count="2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5" tint="-0.249977111117893"/>
      <name val="Garamond"/>
      <family val="1"/>
    </font>
    <font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5" tint="-0.249977111117893"/>
      <name val="Arial"/>
      <family val="2"/>
    </font>
    <font>
      <b/>
      <sz val="22"/>
      <color theme="5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1" fillId="0" borderId="0" xfId="1"/>
    <xf numFmtId="0" fontId="10" fillId="0" borderId="2" xfId="0" applyFont="1" applyBorder="1" applyAlignment="1">
      <alignment horizontal="justify" vertical="center" wrapText="1"/>
    </xf>
    <xf numFmtId="164" fontId="1" fillId="0" borderId="0" xfId="1" applyAlignment="1">
      <alignment vertical="center"/>
    </xf>
    <xf numFmtId="164" fontId="5" fillId="0" borderId="0" xfId="1" applyFont="1"/>
    <xf numFmtId="0" fontId="6" fillId="0" borderId="0" xfId="0" applyFont="1"/>
    <xf numFmtId="164" fontId="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6" fontId="10" fillId="0" borderId="5" xfId="0" applyNumberFormat="1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9" fillId="4" borderId="6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164" fontId="9" fillId="4" borderId="2" xfId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1" fillId="0" borderId="0" xfId="1" applyFont="1"/>
    <xf numFmtId="164" fontId="7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11" fillId="0" borderId="0" xfId="1" applyFont="1" applyAlignment="1">
      <alignment vertical="center"/>
    </xf>
    <xf numFmtId="0" fontId="0" fillId="0" borderId="0" xfId="0" applyAlignment="1">
      <alignment horizontal="right"/>
    </xf>
    <xf numFmtId="166" fontId="11" fillId="0" borderId="0" xfId="0" applyNumberFormat="1" applyFont="1" applyAlignment="1">
      <alignment horizontal="left"/>
    </xf>
    <xf numFmtId="0" fontId="14" fillId="4" borderId="7" xfId="0" applyFont="1" applyFill="1" applyBorder="1" applyAlignment="1">
      <alignment horizontal="center" vertical="center" wrapText="1"/>
    </xf>
    <xf numFmtId="168" fontId="9" fillId="0" borderId="2" xfId="1" applyNumberFormat="1" applyFont="1" applyBorder="1" applyAlignment="1">
      <alignment horizontal="center" vertical="center"/>
    </xf>
    <xf numFmtId="168" fontId="9" fillId="0" borderId="2" xfId="1" applyNumberFormat="1" applyFont="1" applyBorder="1" applyAlignment="1">
      <alignment horizontal="center" vertical="center" wrapText="1"/>
    </xf>
    <xf numFmtId="168" fontId="17" fillId="0" borderId="2" xfId="0" applyNumberFormat="1" applyFont="1" applyBorder="1" applyAlignment="1">
      <alignment horizontal="center" vertical="center" wrapText="1"/>
    </xf>
    <xf numFmtId="164" fontId="9" fillId="0" borderId="11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center" vertical="center" wrapText="1"/>
    </xf>
    <xf numFmtId="168" fontId="12" fillId="2" borderId="3" xfId="1" applyNumberFormat="1" applyFont="1" applyFill="1" applyBorder="1" applyAlignment="1">
      <alignment horizontal="center" vertical="center" wrapText="1"/>
    </xf>
    <xf numFmtId="168" fontId="13" fillId="2" borderId="3" xfId="0" applyNumberFormat="1" applyFont="1" applyFill="1" applyBorder="1" applyAlignment="1">
      <alignment horizontal="center" vertical="center" wrapText="1"/>
    </xf>
    <xf numFmtId="168" fontId="9" fillId="0" borderId="3" xfId="1" applyNumberFormat="1" applyFont="1" applyBorder="1" applyAlignment="1">
      <alignment horizontal="center" vertical="center"/>
    </xf>
    <xf numFmtId="168" fontId="9" fillId="0" borderId="14" xfId="1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11" fillId="2" borderId="20" xfId="1" applyFont="1" applyFill="1" applyBorder="1" applyAlignment="1">
      <alignment horizontal="center" vertical="center"/>
    </xf>
    <xf numFmtId="164" fontId="4" fillId="2" borderId="15" xfId="1" applyFont="1" applyFill="1" applyBorder="1" applyAlignment="1">
      <alignment horizontal="center" vertical="center"/>
    </xf>
    <xf numFmtId="2" fontId="4" fillId="0" borderId="0" xfId="1" applyNumberFormat="1" applyFont="1" applyBorder="1" applyAlignment="1">
      <alignment horizontal="center" vertical="center" wrapText="1"/>
    </xf>
    <xf numFmtId="2" fontId="4" fillId="0" borderId="23" xfId="1" applyNumberFormat="1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14" fontId="4" fillId="0" borderId="12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168" fontId="4" fillId="0" borderId="2" xfId="1" applyNumberFormat="1" applyFont="1" applyBorder="1" applyAlignment="1">
      <alignment horizontal="center" vertical="center" wrapText="1"/>
    </xf>
    <xf numFmtId="168" fontId="10" fillId="0" borderId="2" xfId="0" applyNumberFormat="1" applyFont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/>
    </xf>
    <xf numFmtId="168" fontId="4" fillId="0" borderId="11" xfId="0" applyNumberFormat="1" applyFont="1" applyBorder="1" applyAlignment="1">
      <alignment horizontal="right" vertical="center"/>
    </xf>
    <xf numFmtId="168" fontId="4" fillId="0" borderId="12" xfId="0" applyNumberFormat="1" applyFont="1" applyBorder="1" applyAlignment="1">
      <alignment horizontal="right" vertical="center"/>
    </xf>
    <xf numFmtId="168" fontId="9" fillId="0" borderId="14" xfId="0" applyNumberFormat="1" applyFont="1" applyBorder="1" applyAlignment="1">
      <alignment horizontal="right" vertical="center"/>
    </xf>
    <xf numFmtId="168" fontId="14" fillId="0" borderId="4" xfId="0" applyNumberFormat="1" applyFont="1" applyBorder="1" applyAlignment="1">
      <alignment horizontal="center" vertical="center"/>
    </xf>
    <xf numFmtId="168" fontId="16" fillId="0" borderId="4" xfId="0" applyNumberFormat="1" applyFont="1" applyBorder="1" applyAlignment="1">
      <alignment horizontal="center" vertical="center"/>
    </xf>
    <xf numFmtId="168" fontId="0" fillId="0" borderId="0" xfId="0" applyNumberFormat="1"/>
    <xf numFmtId="168" fontId="11" fillId="0" borderId="0" xfId="0" applyNumberFormat="1" applyFont="1"/>
    <xf numFmtId="14" fontId="11" fillId="0" borderId="0" xfId="1" applyNumberFormat="1" applyFont="1" applyAlignment="1">
      <alignment horizontal="center" vertical="center"/>
    </xf>
    <xf numFmtId="14" fontId="11" fillId="0" borderId="0" xfId="1" applyNumberFormat="1" applyFont="1"/>
    <xf numFmtId="0" fontId="6" fillId="4" borderId="18" xfId="0" applyFont="1" applyFill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167" fontId="4" fillId="0" borderId="24" xfId="1" applyNumberFormat="1" applyFont="1" applyBorder="1" applyAlignment="1">
      <alignment horizontal="center" vertical="center"/>
    </xf>
    <xf numFmtId="164" fontId="4" fillId="0" borderId="24" xfId="1" applyFont="1" applyBorder="1" applyAlignment="1">
      <alignment horizontal="center" vertical="center"/>
    </xf>
    <xf numFmtId="168" fontId="19" fillId="0" borderId="2" xfId="1" applyNumberFormat="1" applyFont="1" applyBorder="1" applyAlignment="1">
      <alignment horizontal="center" vertical="center" wrapText="1"/>
    </xf>
    <xf numFmtId="164" fontId="4" fillId="5" borderId="2" xfId="1" applyFont="1" applyFill="1" applyBorder="1" applyAlignment="1">
      <alignment horizontal="center" vertical="center"/>
    </xf>
    <xf numFmtId="168" fontId="4" fillId="0" borderId="2" xfId="1" applyNumberFormat="1" applyFont="1" applyBorder="1" applyAlignment="1">
      <alignment horizontal="center"/>
    </xf>
    <xf numFmtId="164" fontId="4" fillId="2" borderId="22" xfId="1" applyFont="1" applyFill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16" fillId="0" borderId="29" xfId="0" applyNumberFormat="1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168" fontId="4" fillId="0" borderId="26" xfId="0" applyNumberFormat="1" applyFont="1" applyBorder="1" applyAlignment="1">
      <alignment horizontal="right" vertical="center"/>
    </xf>
    <xf numFmtId="168" fontId="4" fillId="0" borderId="24" xfId="1" applyNumberFormat="1" applyFont="1" applyBorder="1" applyAlignment="1">
      <alignment horizontal="center" vertical="center" wrapText="1"/>
    </xf>
    <xf numFmtId="168" fontId="4" fillId="0" borderId="24" xfId="1" applyNumberFormat="1" applyFont="1" applyBorder="1" applyAlignment="1">
      <alignment horizontal="center" vertical="center"/>
    </xf>
    <xf numFmtId="168" fontId="4" fillId="0" borderId="24" xfId="1" applyNumberFormat="1" applyFont="1" applyBorder="1" applyAlignment="1">
      <alignment horizont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8" fontId="16" fillId="0" borderId="34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0" fontId="10" fillId="0" borderId="0" xfId="0" applyFont="1" applyAlignment="1">
      <alignment horizontal="justify" vertical="center" wrapText="1"/>
    </xf>
    <xf numFmtId="164" fontId="9" fillId="0" borderId="2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 wrapText="1"/>
    </xf>
    <xf numFmtId="164" fontId="9" fillId="0" borderId="10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9" fillId="0" borderId="16" xfId="1" applyFont="1" applyBorder="1" applyAlignment="1">
      <alignment horizontal="center" vertical="center" wrapText="1"/>
    </xf>
    <xf numFmtId="164" fontId="9" fillId="0" borderId="11" xfId="1" applyFont="1" applyBorder="1" applyAlignment="1">
      <alignment horizontal="center" vertical="center" wrapText="1"/>
    </xf>
    <xf numFmtId="168" fontId="16" fillId="0" borderId="29" xfId="0" applyNumberFormat="1" applyFont="1" applyBorder="1" applyAlignment="1">
      <alignment horizontal="center" vertical="center"/>
    </xf>
    <xf numFmtId="168" fontId="16" fillId="0" borderId="31" xfId="0" applyNumberFormat="1" applyFont="1" applyBorder="1" applyAlignment="1">
      <alignment horizontal="center" vertical="center"/>
    </xf>
    <xf numFmtId="168" fontId="16" fillId="0" borderId="30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14" fontId="4" fillId="0" borderId="33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8" fontId="4" fillId="0" borderId="26" xfId="0" applyNumberFormat="1" applyFont="1" applyBorder="1" applyAlignment="1">
      <alignment horizontal="right" vertical="center"/>
    </xf>
    <xf numFmtId="168" fontId="4" fillId="0" borderId="27" xfId="0" applyNumberFormat="1" applyFont="1" applyBorder="1" applyAlignment="1">
      <alignment horizontal="right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168" fontId="4" fillId="0" borderId="28" xfId="0" applyNumberFormat="1" applyFont="1" applyBorder="1" applyAlignment="1">
      <alignment horizontal="right" vertical="center"/>
    </xf>
    <xf numFmtId="164" fontId="21" fillId="3" borderId="0" xfId="1" applyFont="1" applyFill="1" applyAlignment="1">
      <alignment horizontal="center" vertical="center"/>
    </xf>
    <xf numFmtId="164" fontId="9" fillId="4" borderId="17" xfId="1" applyFont="1" applyFill="1" applyBorder="1" applyAlignment="1">
      <alignment horizontal="center" vertical="center" wrapText="1"/>
    </xf>
    <xf numFmtId="164" fontId="9" fillId="4" borderId="18" xfId="1" applyFont="1" applyFill="1" applyBorder="1" applyAlignment="1">
      <alignment horizontal="center" vertical="center" wrapText="1"/>
    </xf>
    <xf numFmtId="164" fontId="6" fillId="0" borderId="6" xfId="1" applyFont="1" applyBorder="1" applyAlignment="1">
      <alignment horizontal="center" vertical="center"/>
    </xf>
    <xf numFmtId="164" fontId="6" fillId="0" borderId="7" xfId="1" applyFont="1" applyBorder="1" applyAlignment="1">
      <alignment horizontal="center" vertical="center"/>
    </xf>
    <xf numFmtId="164" fontId="8" fillId="0" borderId="0" xfId="1" applyFont="1" applyAlignment="1">
      <alignment horizontal="left" vertical="center"/>
    </xf>
    <xf numFmtId="164" fontId="9" fillId="0" borderId="19" xfId="1" applyFont="1" applyBorder="1" applyAlignment="1">
      <alignment horizontal="center" vertical="center" wrapText="1"/>
    </xf>
    <xf numFmtId="164" fontId="9" fillId="0" borderId="13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25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M36"/>
  <sheetViews>
    <sheetView tabSelected="1" topLeftCell="A2" workbookViewId="0">
      <selection activeCell="H8" sqref="H8:H11"/>
    </sheetView>
  </sheetViews>
  <sheetFormatPr baseColWidth="10" defaultColWidth="11" defaultRowHeight="15" x14ac:dyDescent="0.25"/>
  <cols>
    <col min="1" max="1" width="11" style="1"/>
    <col min="2" max="2" width="39.375" customWidth="1"/>
    <col min="3" max="3" width="15.125" customWidth="1"/>
    <col min="5" max="5" width="9.875" style="4" customWidth="1"/>
    <col min="6" max="6" width="11.625" style="4" customWidth="1"/>
    <col min="7" max="7" width="13.5" style="4" customWidth="1"/>
    <col min="8" max="8" width="10.25" style="4" customWidth="1"/>
    <col min="9" max="10" width="9.875" style="4" customWidth="1"/>
    <col min="11" max="11" width="9.875" style="19" customWidth="1"/>
    <col min="12" max="12" width="13.125" style="2" customWidth="1"/>
    <col min="13" max="13" width="12.375" style="2" customWidth="1"/>
    <col min="14" max="14" width="0.25" style="2" customWidth="1"/>
    <col min="15" max="15" width="12.375" style="2" customWidth="1"/>
    <col min="16" max="16" width="9.875" style="15" customWidth="1"/>
    <col min="17" max="17" width="9.875" style="19" customWidth="1"/>
    <col min="18" max="18" width="19.75" style="15" customWidth="1"/>
    <col min="19" max="1024" width="9.875" style="2" customWidth="1"/>
    <col min="1025" max="1025" width="11" customWidth="1"/>
  </cols>
  <sheetData>
    <row r="1" spans="1:1024" ht="28.15" customHeight="1" x14ac:dyDescent="0.25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024" ht="33" customHeight="1" x14ac:dyDescent="0.25">
      <c r="A2" s="106" t="s">
        <v>20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2"/>
      <c r="Q2" s="2"/>
    </row>
    <row r="3" spans="1:1024" ht="30" customHeight="1" x14ac:dyDescent="0.25">
      <c r="A3" s="106" t="s">
        <v>46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2"/>
      <c r="Q3" s="2"/>
    </row>
    <row r="4" spans="1:1024" ht="23.45" customHeight="1" thickBot="1" x14ac:dyDescent="0.3">
      <c r="A4" s="106" t="s">
        <v>47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2"/>
      <c r="Q4" s="2"/>
    </row>
    <row r="5" spans="1:1024" s="6" customFormat="1" ht="40.15" customHeight="1" thickTop="1" x14ac:dyDescent="0.25">
      <c r="A5" s="110" t="s">
        <v>0</v>
      </c>
      <c r="B5" s="110" t="s">
        <v>1</v>
      </c>
      <c r="C5" s="110" t="s">
        <v>2</v>
      </c>
      <c r="D5" s="109" t="s">
        <v>3</v>
      </c>
      <c r="E5" s="83" t="s">
        <v>40</v>
      </c>
      <c r="F5" s="84"/>
      <c r="G5" s="85" t="s">
        <v>42</v>
      </c>
      <c r="H5" s="86" t="s">
        <v>43</v>
      </c>
      <c r="I5" s="102" t="s">
        <v>14</v>
      </c>
      <c r="J5" s="103"/>
      <c r="K5" s="107" t="s">
        <v>13</v>
      </c>
      <c r="L5" s="109" t="s">
        <v>11</v>
      </c>
      <c r="M5" s="85"/>
      <c r="N5" s="81"/>
      <c r="O5" s="86" t="s">
        <v>44</v>
      </c>
      <c r="P5" s="57" t="s">
        <v>14</v>
      </c>
      <c r="Q5" s="111" t="s">
        <v>13</v>
      </c>
      <c r="R5" s="104" t="s">
        <v>17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</row>
    <row r="6" spans="1:1024" s="6" customFormat="1" ht="38.25" x14ac:dyDescent="0.25">
      <c r="A6" s="110"/>
      <c r="B6" s="110"/>
      <c r="C6" s="110"/>
      <c r="D6" s="109"/>
      <c r="E6" s="29" t="s">
        <v>39</v>
      </c>
      <c r="F6" s="30" t="s">
        <v>41</v>
      </c>
      <c r="G6" s="85"/>
      <c r="H6" s="87"/>
      <c r="I6" s="11" t="s">
        <v>15</v>
      </c>
      <c r="J6" s="11" t="s">
        <v>16</v>
      </c>
      <c r="K6" s="108"/>
      <c r="L6" s="7" t="s">
        <v>4</v>
      </c>
      <c r="M6" s="58" t="s">
        <v>38</v>
      </c>
      <c r="N6" s="82"/>
      <c r="O6" s="87"/>
      <c r="P6" s="13" t="s">
        <v>16</v>
      </c>
      <c r="Q6" s="112"/>
      <c r="R6" s="10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</row>
    <row r="7" spans="1:1024" ht="24.95" customHeight="1" x14ac:dyDescent="0.25">
      <c r="A7" s="41" t="s">
        <v>5</v>
      </c>
      <c r="B7" s="3" t="s">
        <v>26</v>
      </c>
      <c r="C7" s="27">
        <v>3100</v>
      </c>
      <c r="D7" s="31">
        <v>3100</v>
      </c>
      <c r="E7" s="48">
        <v>1550</v>
      </c>
      <c r="F7" s="49">
        <v>1550</v>
      </c>
      <c r="G7" s="68">
        <f>SUM(E7+F7)</f>
        <v>3100</v>
      </c>
      <c r="H7" s="71">
        <f>E7</f>
        <v>1550</v>
      </c>
      <c r="I7" s="69"/>
      <c r="J7" s="69"/>
      <c r="K7" s="75"/>
      <c r="L7" s="72"/>
      <c r="M7" s="45"/>
      <c r="N7" s="39">
        <f t="shared" ref="N7:N18" si="0">((L7/D7)*(H7+F7))-H7</f>
        <v>-1550</v>
      </c>
      <c r="O7" s="40">
        <f t="shared" ref="O7:O18" ca="1" si="1">IF(O7&gt;F7,F7,O7)</f>
        <v>0</v>
      </c>
      <c r="P7" s="59"/>
      <c r="Q7" s="42"/>
      <c r="R7" s="60"/>
    </row>
    <row r="8" spans="1:1024" ht="24.95" customHeight="1" x14ac:dyDescent="0.25">
      <c r="A8" s="113" t="s">
        <v>8</v>
      </c>
      <c r="B8" s="3" t="s">
        <v>23</v>
      </c>
      <c r="C8" s="28">
        <v>4700</v>
      </c>
      <c r="D8" s="32">
        <v>4700</v>
      </c>
      <c r="E8" s="48">
        <v>1200</v>
      </c>
      <c r="F8" s="49">
        <v>1900</v>
      </c>
      <c r="G8" s="88">
        <f>SUM(E8:E11,F8:F11)</f>
        <v>13525</v>
      </c>
      <c r="H8" s="100">
        <f>SUM(E8:E11)</f>
        <v>4775</v>
      </c>
      <c r="I8" s="97"/>
      <c r="J8" s="97"/>
      <c r="K8" s="91"/>
      <c r="L8" s="73"/>
      <c r="M8" s="45"/>
      <c r="N8" s="39">
        <f t="shared" si="0"/>
        <v>-4775</v>
      </c>
      <c r="O8" s="40">
        <f t="shared" ca="1" si="1"/>
        <v>0</v>
      </c>
      <c r="P8" s="59"/>
      <c r="Q8" s="43"/>
      <c r="R8" s="60"/>
    </row>
    <row r="9" spans="1:1024" ht="24.95" customHeight="1" x14ac:dyDescent="0.25">
      <c r="A9" s="114"/>
      <c r="B9" s="3" t="s">
        <v>25</v>
      </c>
      <c r="C9" s="28">
        <v>4070</v>
      </c>
      <c r="D9" s="32">
        <v>4070</v>
      </c>
      <c r="E9" s="48">
        <v>1075</v>
      </c>
      <c r="F9" s="49">
        <v>1650</v>
      </c>
      <c r="G9" s="89"/>
      <c r="H9" s="100"/>
      <c r="I9" s="99"/>
      <c r="J9" s="99"/>
      <c r="K9" s="92"/>
      <c r="L9" s="73"/>
      <c r="M9" s="45"/>
      <c r="N9" s="39">
        <f t="shared" si="0"/>
        <v>0</v>
      </c>
      <c r="O9" s="40">
        <f t="shared" ca="1" si="1"/>
        <v>0</v>
      </c>
      <c r="P9" s="59"/>
      <c r="Q9" s="42"/>
      <c r="R9" s="60"/>
    </row>
    <row r="10" spans="1:1024" ht="24.95" customHeight="1" x14ac:dyDescent="0.25">
      <c r="A10" s="114"/>
      <c r="B10" s="3" t="s">
        <v>32</v>
      </c>
      <c r="C10" s="28">
        <v>9110</v>
      </c>
      <c r="D10" s="32">
        <v>8910</v>
      </c>
      <c r="E10" s="48">
        <v>1500</v>
      </c>
      <c r="F10" s="49">
        <v>3000</v>
      </c>
      <c r="G10" s="89"/>
      <c r="H10" s="100"/>
      <c r="I10" s="99"/>
      <c r="J10" s="99"/>
      <c r="K10" s="92"/>
      <c r="L10" s="73"/>
      <c r="M10" s="45"/>
      <c r="N10" s="39">
        <f t="shared" si="0"/>
        <v>0</v>
      </c>
      <c r="O10" s="40">
        <f t="shared" ca="1" si="1"/>
        <v>0</v>
      </c>
      <c r="P10" s="59"/>
      <c r="Q10" s="42"/>
      <c r="R10" s="61"/>
    </row>
    <row r="11" spans="1:1024" ht="24.95" customHeight="1" x14ac:dyDescent="0.25">
      <c r="A11" s="115"/>
      <c r="B11" s="3" t="s">
        <v>34</v>
      </c>
      <c r="C11" s="28">
        <v>8900</v>
      </c>
      <c r="D11" s="32">
        <v>8700</v>
      </c>
      <c r="E11" s="48">
        <v>1000</v>
      </c>
      <c r="F11" s="49">
        <v>2200</v>
      </c>
      <c r="G11" s="90"/>
      <c r="H11" s="96"/>
      <c r="I11" s="98"/>
      <c r="J11" s="98"/>
      <c r="K11" s="93"/>
      <c r="L11" s="73"/>
      <c r="M11" s="62"/>
      <c r="N11" s="39">
        <f t="shared" si="0"/>
        <v>0</v>
      </c>
      <c r="O11" s="40">
        <f t="shared" ca="1" si="1"/>
        <v>0</v>
      </c>
      <c r="P11" s="59"/>
      <c r="Q11" s="42"/>
      <c r="R11" s="60"/>
    </row>
    <row r="12" spans="1:1024" ht="24.95" customHeight="1" x14ac:dyDescent="0.25">
      <c r="A12" s="25" t="s">
        <v>29</v>
      </c>
      <c r="B12" s="3" t="s">
        <v>53</v>
      </c>
      <c r="C12" s="28">
        <v>4000</v>
      </c>
      <c r="D12" s="32">
        <v>4000</v>
      </c>
      <c r="E12" s="48">
        <v>1000</v>
      </c>
      <c r="F12" s="49">
        <v>1000</v>
      </c>
      <c r="G12" s="52">
        <f t="shared" ref="G12:G13" si="2">SUM(E12+F12)</f>
        <v>2000</v>
      </c>
      <c r="H12" s="71">
        <f>E12</f>
        <v>1000</v>
      </c>
      <c r="I12" s="12"/>
      <c r="J12" s="12"/>
      <c r="K12" s="35"/>
      <c r="L12" s="73"/>
      <c r="M12" s="62"/>
      <c r="N12" s="39">
        <f t="shared" si="0"/>
        <v>-1000</v>
      </c>
      <c r="O12" s="40">
        <f t="shared" ca="1" si="1"/>
        <v>0</v>
      </c>
      <c r="P12" s="59"/>
      <c r="Q12" s="36"/>
      <c r="R12" s="60"/>
    </row>
    <row r="13" spans="1:1024" ht="24.95" customHeight="1" x14ac:dyDescent="0.25">
      <c r="A13" s="10" t="s">
        <v>6</v>
      </c>
      <c r="B13" s="3" t="s">
        <v>33</v>
      </c>
      <c r="C13" s="28">
        <v>3310</v>
      </c>
      <c r="D13" s="32">
        <v>3310</v>
      </c>
      <c r="E13" s="48">
        <v>1000</v>
      </c>
      <c r="F13" s="49">
        <v>1000</v>
      </c>
      <c r="G13" s="52">
        <f t="shared" si="2"/>
        <v>2000</v>
      </c>
      <c r="H13" s="71">
        <f>E13</f>
        <v>1000</v>
      </c>
      <c r="I13" s="12"/>
      <c r="J13" s="12"/>
      <c r="K13" s="35"/>
      <c r="L13" s="73"/>
      <c r="M13" s="45"/>
      <c r="N13" s="39">
        <f t="shared" si="0"/>
        <v>-1000</v>
      </c>
      <c r="O13" s="40">
        <f t="shared" ca="1" si="1"/>
        <v>0</v>
      </c>
      <c r="P13" s="14"/>
      <c r="Q13" s="35"/>
      <c r="R13" s="60"/>
    </row>
    <row r="14" spans="1:1024" ht="24.95" customHeight="1" x14ac:dyDescent="0.25">
      <c r="A14" s="113" t="s">
        <v>10</v>
      </c>
      <c r="B14" s="3" t="s">
        <v>36</v>
      </c>
      <c r="C14" s="28">
        <v>3080</v>
      </c>
      <c r="D14" s="32">
        <v>3080</v>
      </c>
      <c r="E14" s="48">
        <v>630</v>
      </c>
      <c r="F14" s="49">
        <v>960</v>
      </c>
      <c r="G14" s="88">
        <f>SUM(E14:E15,F14:F15)</f>
        <v>3190</v>
      </c>
      <c r="H14" s="95">
        <f>SUM(E14:E15)</f>
        <v>1330</v>
      </c>
      <c r="I14" s="97"/>
      <c r="J14" s="97"/>
      <c r="K14" s="91"/>
      <c r="L14" s="73"/>
      <c r="M14" s="45"/>
      <c r="N14" s="39">
        <f t="shared" si="0"/>
        <v>-1330</v>
      </c>
      <c r="O14" s="40">
        <f t="shared" ca="1" si="1"/>
        <v>0</v>
      </c>
      <c r="P14" s="63"/>
      <c r="Q14" s="42"/>
      <c r="R14" s="60"/>
    </row>
    <row r="15" spans="1:1024" ht="24.95" customHeight="1" x14ac:dyDescent="0.25">
      <c r="A15" s="114"/>
      <c r="B15" s="3" t="s">
        <v>37</v>
      </c>
      <c r="C15" s="28">
        <v>3800</v>
      </c>
      <c r="D15" s="32">
        <v>3800</v>
      </c>
      <c r="E15" s="48">
        <v>700</v>
      </c>
      <c r="F15" s="49">
        <v>900</v>
      </c>
      <c r="G15" s="90"/>
      <c r="H15" s="96"/>
      <c r="I15" s="98"/>
      <c r="J15" s="98"/>
      <c r="K15" s="94"/>
      <c r="L15" s="73"/>
      <c r="M15" s="45"/>
      <c r="N15" s="39">
        <f t="shared" si="0"/>
        <v>0</v>
      </c>
      <c r="O15" s="40">
        <f t="shared" ca="1" si="1"/>
        <v>0</v>
      </c>
      <c r="P15" s="63"/>
      <c r="Q15" s="36"/>
      <c r="R15" s="60"/>
    </row>
    <row r="16" spans="1:1024" ht="24.95" customHeight="1" x14ac:dyDescent="0.25">
      <c r="A16" s="115"/>
      <c r="B16" s="3" t="s">
        <v>50</v>
      </c>
      <c r="C16" s="28">
        <v>540</v>
      </c>
      <c r="D16" s="32">
        <v>540</v>
      </c>
      <c r="E16" s="48">
        <v>180</v>
      </c>
      <c r="F16" s="49">
        <v>230</v>
      </c>
      <c r="G16" s="77">
        <f>SUM(E16:F16)</f>
        <v>410</v>
      </c>
      <c r="H16" s="71">
        <f>E16</f>
        <v>180</v>
      </c>
      <c r="I16" s="70"/>
      <c r="J16" s="70"/>
      <c r="K16" s="76"/>
      <c r="L16" s="73"/>
      <c r="M16" s="45"/>
      <c r="N16" s="39">
        <f t="shared" si="0"/>
        <v>-180</v>
      </c>
      <c r="O16" s="40"/>
      <c r="P16" s="63"/>
      <c r="Q16" s="36"/>
      <c r="R16" s="60"/>
    </row>
    <row r="17" spans="1:1027" ht="24.95" customHeight="1" x14ac:dyDescent="0.25">
      <c r="A17" s="41" t="s">
        <v>9</v>
      </c>
      <c r="B17" s="3" t="s">
        <v>52</v>
      </c>
      <c r="C17" s="28">
        <v>1400</v>
      </c>
      <c r="D17" s="32">
        <v>1400</v>
      </c>
      <c r="E17" s="48">
        <v>500</v>
      </c>
      <c r="F17" s="49">
        <v>500</v>
      </c>
      <c r="G17" s="52">
        <f t="shared" ref="G17:G19" si="3">SUM(E17+F17)</f>
        <v>1000</v>
      </c>
      <c r="H17" s="71">
        <f>E17</f>
        <v>500</v>
      </c>
      <c r="I17" s="12"/>
      <c r="J17" s="12"/>
      <c r="K17" s="35"/>
      <c r="L17" s="73"/>
      <c r="M17" s="45"/>
      <c r="N17" s="39">
        <f t="shared" si="0"/>
        <v>-500</v>
      </c>
      <c r="O17" s="40">
        <f t="shared" ca="1" si="1"/>
        <v>0</v>
      </c>
      <c r="P17" s="63"/>
      <c r="Q17" s="35"/>
      <c r="R17" s="60"/>
    </row>
    <row r="18" spans="1:1027" ht="24.95" customHeight="1" x14ac:dyDescent="0.25">
      <c r="A18" s="10" t="s">
        <v>30</v>
      </c>
      <c r="B18" s="3" t="s">
        <v>31</v>
      </c>
      <c r="C18" s="28">
        <v>1810</v>
      </c>
      <c r="D18" s="32">
        <v>1810</v>
      </c>
      <c r="E18" s="48">
        <v>101</v>
      </c>
      <c r="F18" s="49">
        <v>905</v>
      </c>
      <c r="G18" s="52">
        <f t="shared" si="3"/>
        <v>1006</v>
      </c>
      <c r="H18" s="71">
        <f>E18</f>
        <v>101</v>
      </c>
      <c r="I18" s="12"/>
      <c r="J18" s="12"/>
      <c r="K18" s="35"/>
      <c r="L18" s="73"/>
      <c r="M18" s="45"/>
      <c r="N18" s="39">
        <f t="shared" si="0"/>
        <v>-101</v>
      </c>
      <c r="O18" s="40">
        <f t="shared" ca="1" si="1"/>
        <v>0</v>
      </c>
      <c r="P18" s="63"/>
      <c r="Q18" s="36"/>
      <c r="R18" s="60"/>
    </row>
    <row r="19" spans="1:1027" ht="15.75" thickBot="1" x14ac:dyDescent="0.3">
      <c r="C19" s="26">
        <f>SUM(C7:C18)</f>
        <v>47820</v>
      </c>
      <c r="D19" s="33">
        <f>SUM(D7:D18)</f>
        <v>47420</v>
      </c>
      <c r="E19" s="34">
        <f>SUM(E7:E18)</f>
        <v>10436</v>
      </c>
      <c r="F19" s="47">
        <f>SUM(F7:F18)</f>
        <v>15795</v>
      </c>
      <c r="G19" s="51">
        <f t="shared" si="3"/>
        <v>26231</v>
      </c>
      <c r="H19" s="50">
        <f>SUM(H7:H18)</f>
        <v>10436</v>
      </c>
      <c r="I19" s="37"/>
      <c r="J19" s="37"/>
      <c r="K19" s="38"/>
      <c r="L19" s="74">
        <f>SUM(L7:L18)</f>
        <v>0</v>
      </c>
      <c r="M19" s="64">
        <f>SUM(M7:M18)-SUM(M11:M12)</f>
        <v>0</v>
      </c>
      <c r="N19" s="64">
        <f>SUM(N7:N18)-SUM(N11:N12)</f>
        <v>-9436</v>
      </c>
      <c r="O19" s="74">
        <f ca="1">SUM(O7:O18)</f>
        <v>0</v>
      </c>
      <c r="P19" s="65"/>
      <c r="Q19" s="38"/>
      <c r="R19" s="66"/>
    </row>
    <row r="20" spans="1:1027" ht="15.75" thickTop="1" x14ac:dyDescent="0.25"/>
    <row r="21" spans="1:1027" s="17" customFormat="1" ht="14.25" customHeight="1" x14ac:dyDescent="0.25">
      <c r="A21" s="119" t="s">
        <v>18</v>
      </c>
      <c r="B21" s="23" t="s">
        <v>21</v>
      </c>
      <c r="C21" s="24">
        <v>15795</v>
      </c>
      <c r="D21" s="53">
        <f>0.4*C21</f>
        <v>6318</v>
      </c>
      <c r="E21" s="22"/>
      <c r="F21" s="22"/>
      <c r="G21" s="22"/>
      <c r="H21" s="22"/>
      <c r="I21" s="21" t="s">
        <v>19</v>
      </c>
      <c r="J21" s="55"/>
      <c r="K21" s="6"/>
      <c r="L21" s="18" t="s">
        <v>49</v>
      </c>
      <c r="M21" s="18"/>
      <c r="N21" s="18"/>
      <c r="O21" s="18"/>
      <c r="P21" s="15"/>
      <c r="Q21" s="15"/>
      <c r="R21" s="15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  <c r="AMK21" s="18"/>
      <c r="AML21" s="18"/>
      <c r="AMM21" s="18"/>
    </row>
    <row r="22" spans="1:1027" s="17" customFormat="1" ht="14.25" customHeight="1" x14ac:dyDescent="0.2">
      <c r="A22" s="119"/>
      <c r="B22" s="23" t="s">
        <v>22</v>
      </c>
      <c r="C22" s="24"/>
      <c r="D22" s="54"/>
      <c r="E22" s="22"/>
      <c r="F22" s="22"/>
      <c r="G22" s="22"/>
      <c r="H22" s="22"/>
      <c r="I22" s="15"/>
      <c r="J22" s="15"/>
      <c r="K22" s="15"/>
      <c r="L22" s="18"/>
      <c r="M22" s="56"/>
      <c r="N22" s="18"/>
      <c r="O22" s="18"/>
      <c r="P22" s="15"/>
      <c r="Q22" s="15"/>
      <c r="R22" s="15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  <c r="AMI22" s="18"/>
      <c r="AMJ22" s="18"/>
      <c r="AMK22" s="18"/>
      <c r="AML22" s="18"/>
      <c r="AMM22" s="18"/>
    </row>
    <row r="23" spans="1:1027" x14ac:dyDescent="0.25">
      <c r="P23" s="16"/>
      <c r="R23" s="16"/>
    </row>
    <row r="24" spans="1:1027" x14ac:dyDescent="0.25">
      <c r="I24" s="22" t="s">
        <v>45</v>
      </c>
      <c r="J24" s="22"/>
      <c r="K24" s="79" t="s">
        <v>51</v>
      </c>
    </row>
    <row r="25" spans="1:1027" x14ac:dyDescent="0.25">
      <c r="R25" s="16"/>
    </row>
    <row r="26" spans="1:1027" x14ac:dyDescent="0.25">
      <c r="A26" s="118" t="s">
        <v>12</v>
      </c>
      <c r="B26" s="118"/>
      <c r="C26" s="118"/>
      <c r="D26" s="118"/>
    </row>
    <row r="27" spans="1:1027" x14ac:dyDescent="0.25">
      <c r="H27" s="4">
        <f>SUM(L19-G19)</f>
        <v>-26231</v>
      </c>
    </row>
    <row r="28" spans="1:1027" ht="24.95" customHeight="1" x14ac:dyDescent="0.25">
      <c r="A28" s="44" t="s">
        <v>5</v>
      </c>
      <c r="B28" s="3" t="s">
        <v>27</v>
      </c>
      <c r="C28" s="45"/>
      <c r="D28" s="9"/>
      <c r="E28" s="8"/>
      <c r="F28" s="8"/>
      <c r="G28" s="8"/>
      <c r="H28" s="8"/>
      <c r="I28" s="8"/>
      <c r="J28" s="8"/>
      <c r="K28" s="20"/>
      <c r="Q28" s="20"/>
    </row>
    <row r="29" spans="1:1027" ht="17.25" customHeight="1" x14ac:dyDescent="0.25">
      <c r="A29" s="78" t="s">
        <v>7</v>
      </c>
      <c r="B29" s="3" t="s">
        <v>24</v>
      </c>
      <c r="C29" s="46"/>
      <c r="D29" s="9"/>
      <c r="E29" s="8"/>
      <c r="F29" s="8"/>
      <c r="G29" s="8"/>
      <c r="H29" s="67"/>
      <c r="I29" s="8"/>
      <c r="J29" s="8"/>
      <c r="K29" s="20"/>
      <c r="Q29" s="20"/>
    </row>
    <row r="30" spans="1:1027" ht="15" hidden="1" customHeight="1" x14ac:dyDescent="0.25">
      <c r="A30" s="116" t="s">
        <v>8</v>
      </c>
      <c r="B30" s="3"/>
      <c r="C30" s="46"/>
    </row>
    <row r="31" spans="1:1027" x14ac:dyDescent="0.25">
      <c r="A31" s="117"/>
      <c r="B31" s="3" t="s">
        <v>28</v>
      </c>
      <c r="C31" s="46"/>
    </row>
    <row r="32" spans="1:1027" x14ac:dyDescent="0.25">
      <c r="A32" s="1" t="s">
        <v>54</v>
      </c>
      <c r="B32" s="80" t="s">
        <v>35</v>
      </c>
    </row>
    <row r="33" ht="16.350000000000001" customHeight="1" x14ac:dyDescent="0.25"/>
    <row r="35" ht="18.600000000000001" customHeight="1" x14ac:dyDescent="0.25"/>
    <row r="36" ht="18.600000000000001" customHeight="1" x14ac:dyDescent="0.25"/>
  </sheetData>
  <mergeCells count="33">
    <mergeCell ref="A8:A11"/>
    <mergeCell ref="A30:A31"/>
    <mergeCell ref="A26:D26"/>
    <mergeCell ref="A21:A22"/>
    <mergeCell ref="A14:A16"/>
    <mergeCell ref="A1:R1"/>
    <mergeCell ref="I5:J5"/>
    <mergeCell ref="R5:R6"/>
    <mergeCell ref="A2:O2"/>
    <mergeCell ref="A3:O3"/>
    <mergeCell ref="A4:O4"/>
    <mergeCell ref="K5:K6"/>
    <mergeCell ref="L5:M5"/>
    <mergeCell ref="A5:A6"/>
    <mergeCell ref="B5:B6"/>
    <mergeCell ref="C5:C6"/>
    <mergeCell ref="D5:D6"/>
    <mergeCell ref="Q5:Q6"/>
    <mergeCell ref="O5:O6"/>
    <mergeCell ref="G14:G15"/>
    <mergeCell ref="K8:K11"/>
    <mergeCell ref="K14:K15"/>
    <mergeCell ref="H14:H15"/>
    <mergeCell ref="I14:I15"/>
    <mergeCell ref="J14:J15"/>
    <mergeCell ref="J8:J11"/>
    <mergeCell ref="I8:I11"/>
    <mergeCell ref="H8:H11"/>
    <mergeCell ref="N5:N6"/>
    <mergeCell ref="E5:F5"/>
    <mergeCell ref="G5:G6"/>
    <mergeCell ref="H5:H6"/>
    <mergeCell ref="G8:G11"/>
  </mergeCells>
  <pageMargins left="0.70000000000000007" right="0.70000000000000007" top="1.1437007874015752" bottom="1.1437007874015752" header="0.75000000000000011" footer="0.75000000000000011"/>
  <pageSetup paperSize="9" scale="77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SIAE 2023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 Benedicte</dc:creator>
  <cp:lastModifiedBy>LAFLOTTE Valerie</cp:lastModifiedBy>
  <cp:revision>38</cp:revision>
  <cp:lastPrinted>2023-08-29T07:15:20Z</cp:lastPrinted>
  <dcterms:created xsi:type="dcterms:W3CDTF">2021-01-26T07:53:35Z</dcterms:created>
  <dcterms:modified xsi:type="dcterms:W3CDTF">2025-09-25T08:18:39Z</dcterms:modified>
</cp:coreProperties>
</file>